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pgrade from Electric" sheetId="1" r:id="rId4"/>
    <sheet state="visible" name="Upgrade from Oil" sheetId="2" r:id="rId5"/>
    <sheet state="visible" name="Upgrade from Gas" sheetId="3" r:id="rId6"/>
  </sheets>
  <definedNames/>
  <calcPr/>
</workbook>
</file>

<file path=xl/sharedStrings.xml><?xml version="1.0" encoding="utf-8"?>
<sst xmlns="http://schemas.openxmlformats.org/spreadsheetml/2006/main" count="113" uniqueCount="54">
  <si>
    <t>Upgrade from electric baseboards</t>
  </si>
  <si>
    <t>Your heat pump</t>
  </si>
  <si>
    <t>15 Year Annualized Return</t>
  </si>
  <si>
    <t>Quoted cost</t>
  </si>
  <si>
    <t>Total rebates</t>
  </si>
  <si>
    <t>HSPF</t>
  </si>
  <si>
    <t>To replace what percent of baseboard heat?</t>
  </si>
  <si>
    <t>Your current heating system (get info from BC Hydro website)</t>
  </si>
  <si>
    <t>Constants</t>
  </si>
  <si>
    <t>Total cost of hydro bills in last 12 months</t>
  </si>
  <si>
    <t>Annual hydro increase</t>
  </si>
  <si>
    <t>Total energy used in 12 months (kWh)</t>
  </si>
  <si>
    <t>Average summer usage per month (kWh)</t>
  </si>
  <si>
    <t>Calculated results</t>
  </si>
  <si>
    <t>Heating energy used (kWh)</t>
  </si>
  <si>
    <t>Results</t>
  </si>
  <si>
    <t>Hydro cost per kWh</t>
  </si>
  <si>
    <t>Baseboard cost</t>
  </si>
  <si>
    <t>Heat pump cost</t>
  </si>
  <si>
    <t>Total savings from Heat Pump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</si>
  <si>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</si>
  <si>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</si>
  <si>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</si>
  <si>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</si>
  <si>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</si>
  <si>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</si>
  <si>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</si>
  <si>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</si>
  <si>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</si>
  <si>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</si>
  <si>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</si>
  <si>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</si>
  <si>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</si>
  <si>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</si>
  <si>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</si>
  <si>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Upgrade from oil</t>
  </si>
  <si>
    <t>Tons CO2 Emissions Saved</t>
  </si>
  <si>
    <t>Replacing oil furnace?</t>
  </si>
  <si>
    <t>Cost to replace or repair existing furnace</t>
  </si>
  <si>
    <t xml:space="preserve">   (Enter $0 if working)</t>
  </si>
  <si>
    <t>Cost of oil heating</t>
  </si>
  <si>
    <t>Oil cost for last 12 months</t>
  </si>
  <si>
    <t>Litres of oil used in last 12 months</t>
  </si>
  <si>
    <t>Annual oil price increase</t>
  </si>
  <si>
    <t>Furnace efficiency</t>
  </si>
  <si>
    <t>Oil heating costs</t>
  </si>
  <si>
    <t>Upgrade from gas</t>
  </si>
  <si>
    <t>Replacing gas furnace?</t>
  </si>
  <si>
    <t>Cost of gas heating</t>
  </si>
  <si>
    <t>Gas cost for last 12 months</t>
  </si>
  <si>
    <t>GJ of gas used in last 12 months</t>
  </si>
  <si>
    <t>Annual gas price increase</t>
  </si>
  <si>
    <t>Intermediate results</t>
  </si>
  <si>
    <t>Gas heating costs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</si>
</sst>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$]#,##0"/>
    <numFmt numFmtId="165" formatCode="[$$]#,##0.00"/>
  </numFmts>
  <fonts count="6">
    <font>
      <sz val="10.0"/>
      <color rgb="FF000000"/>
      <name val="Arial"/>
    </font>
    <font>
      <b/>
      <color theme="1"/>
      <name val="Arial"/>
    </font>
    <font>
      <color theme="1"/>
      <name val="Arial"/>
    </font>
    <font/>
    <font>
      <b/>
      <name val="Arial"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</fills>
  <borders count="7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vertical="bottom"/>
    </xf>
    <xf borderId="1" fillId="2" fontId="1" numFmtId="0" xfId="0" applyAlignment="1" applyBorder="1" applyFill="1" applyFont="1">
      <alignment readingOrder="0" vertical="bottom"/>
    </xf>
    <xf borderId="2" fillId="0" fontId="3" numFmtId="0" xfId="0" applyBorder="1" applyFont="1"/>
    <xf borderId="0" fillId="3" fontId="1" numFmtId="0" xfId="0" applyAlignment="1" applyFill="1" applyFont="1">
      <alignment readingOrder="0" vertical="bottom"/>
    </xf>
    <xf borderId="0" fillId="3" fontId="2" numFmtId="9" xfId="0" applyAlignment="1" applyFont="1" applyNumberFormat="1">
      <alignment horizontal="right" vertical="bottom"/>
    </xf>
    <xf borderId="0" fillId="0" fontId="2" numFmtId="0" xfId="0" applyAlignment="1" applyFont="1">
      <alignment readingOrder="0" vertical="bottom"/>
    </xf>
    <xf borderId="3" fillId="0" fontId="2" numFmtId="0" xfId="0" applyAlignment="1" applyBorder="1" applyFont="1">
      <alignment readingOrder="0" vertical="bottom"/>
    </xf>
    <xf borderId="4" fillId="4" fontId="2" numFmtId="164" xfId="0" applyAlignment="1" applyBorder="1" applyFill="1" applyFont="1" applyNumberFormat="1">
      <alignment horizontal="right" readingOrder="0" vertical="bottom"/>
    </xf>
    <xf borderId="4" fillId="4" fontId="2" numFmtId="0" xfId="0" applyAlignment="1" applyBorder="1" applyFont="1">
      <alignment horizontal="right" readingOrder="0" vertical="bottom"/>
    </xf>
    <xf borderId="3" fillId="0" fontId="4" numFmtId="0" xfId="0" applyAlignment="1" applyBorder="1" applyFont="1">
      <alignment readingOrder="0" vertical="bottom"/>
    </xf>
    <xf borderId="4" fillId="4" fontId="5" numFmtId="9" xfId="0" applyAlignment="1" applyBorder="1" applyFont="1" applyNumberFormat="1">
      <alignment horizontal="right" readingOrder="0" vertical="bottom"/>
    </xf>
    <xf borderId="3" fillId="0" fontId="1" numFmtId="0" xfId="0" applyAlignment="1" applyBorder="1" applyFont="1">
      <alignment readingOrder="0" vertical="bottom"/>
    </xf>
    <xf borderId="4" fillId="0" fontId="2" numFmtId="0" xfId="0" applyAlignment="1" applyBorder="1" applyFont="1">
      <alignment horizontal="right" readingOrder="0" vertical="bottom"/>
    </xf>
    <xf borderId="3" fillId="2" fontId="1" numFmtId="0" xfId="0" applyAlignment="1" applyBorder="1" applyFont="1">
      <alignment readingOrder="0" vertical="bottom"/>
    </xf>
    <xf borderId="4" fillId="0" fontId="3" numFmtId="0" xfId="0" applyBorder="1" applyFont="1"/>
    <xf borderId="0" fillId="0" fontId="2" numFmtId="9" xfId="0" applyAlignment="1" applyFont="1" applyNumberFormat="1">
      <alignment horizontal="right" vertical="bottom"/>
    </xf>
    <xf borderId="5" fillId="0" fontId="2" numFmtId="0" xfId="0" applyAlignment="1" applyBorder="1" applyFont="1">
      <alignment readingOrder="0" vertical="bottom"/>
    </xf>
    <xf borderId="6" fillId="4" fontId="2" numFmtId="0" xfId="0" applyAlignment="1" applyBorder="1" applyFont="1">
      <alignment horizontal="right" readingOrder="0" vertical="bottom"/>
    </xf>
    <xf borderId="0" fillId="0" fontId="2" numFmtId="0" xfId="0" applyAlignment="1" applyFont="1">
      <alignment shrinkToFit="0" vertical="bottom" wrapText="0"/>
    </xf>
    <xf borderId="0" fillId="0" fontId="2" numFmtId="165" xfId="0" applyAlignment="1" applyFont="1" applyNumberFormat="1">
      <alignment horizontal="right" vertical="bottom"/>
    </xf>
    <xf borderId="0" fillId="0" fontId="2" numFmtId="164" xfId="0" applyAlignment="1" applyFont="1" applyNumberFormat="1">
      <alignment horizontal="right" vertical="bottom"/>
    </xf>
    <xf borderId="0" fillId="0" fontId="1" numFmtId="0" xfId="0" applyAlignment="1" applyFont="1">
      <alignment readingOrder="0"/>
    </xf>
    <xf borderId="0" fillId="0" fontId="2" numFmtId="0" xfId="0" applyFont="1"/>
    <xf borderId="3" fillId="0" fontId="2" numFmtId="0" xfId="0" applyBorder="1" applyFont="1"/>
    <xf borderId="0" fillId="0" fontId="2" numFmtId="0" xfId="0" applyAlignment="1" applyFont="1">
      <alignment readingOrder="0"/>
    </xf>
    <xf borderId="0" fillId="0" fontId="2" numFmtId="9" xfId="0" applyAlignment="1" applyFont="1" applyNumberFormat="1">
      <alignment readingOrder="0"/>
    </xf>
    <xf borderId="6" fillId="4" fontId="2" numFmtId="9" xfId="0" applyAlignment="1" applyBorder="1" applyFont="1" applyNumberFormat="1">
      <alignment horizontal="right" readingOrder="0" vertical="bottom"/>
    </xf>
    <xf borderId="0" fillId="0" fontId="2" numFmtId="165" xfId="0" applyAlignment="1" applyFont="1" applyNumberFormat="1">
      <alignment horizontal="right" readingOrder="0" vertical="bottom"/>
    </xf>
    <xf borderId="0" fillId="0" fontId="2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86"/>
    <col customWidth="1" min="2" max="2" width="40.71"/>
    <col customWidth="1" min="3" max="3" width="18.57"/>
    <col customWidth="1" min="4" max="4" width="16.71"/>
    <col customWidth="1" min="5" max="5" width="25.29"/>
    <col customWidth="1" min="7" max="7" width="23.86"/>
    <col customWidth="1" min="8" max="8" width="18.14"/>
  </cols>
  <sheetData>
    <row r="1">
      <c r="A1" s="1"/>
      <c r="B1" s="1" t="s">
        <v>0</v>
      </c>
      <c r="C1" s="2"/>
      <c r="D1" s="3"/>
      <c r="E1" s="3"/>
      <c r="F1" s="3"/>
      <c r="G1" s="3"/>
      <c r="H1" s="3"/>
    </row>
    <row r="2">
      <c r="A2" s="3"/>
      <c r="B2" s="3"/>
      <c r="C2" s="2"/>
      <c r="D2" s="3"/>
      <c r="E2" s="3"/>
      <c r="F2" s="3"/>
      <c r="G2" s="3"/>
      <c r="H2" s="3"/>
    </row>
    <row r="3">
      <c r="A3" s="1"/>
      <c r="B3" s="4" t="s">
        <v>1</v>
      </c>
      <c r="C3" s="5"/>
      <c r="D3" s="3"/>
      <c r="E3" s="6" t="s">
        <v>2</v>
      </c>
      <c r="F3" s="7">
        <f>RATE(15, 0, -(C4-C5), F33)</f>
        <v>0.04927005632</v>
      </c>
      <c r="G3" s="3"/>
      <c r="H3" s="3"/>
    </row>
    <row r="4">
      <c r="A4" s="8"/>
      <c r="B4" s="9" t="s">
        <v>3</v>
      </c>
      <c r="C4" s="10">
        <v>7000.0</v>
      </c>
      <c r="D4" s="3"/>
      <c r="G4" s="3"/>
      <c r="H4" s="3"/>
    </row>
    <row r="5">
      <c r="A5" s="8"/>
      <c r="B5" s="9" t="s">
        <v>4</v>
      </c>
      <c r="C5" s="10">
        <v>4000.0</v>
      </c>
      <c r="D5" s="3"/>
      <c r="E5" s="1"/>
      <c r="F5" s="3"/>
      <c r="G5" s="3"/>
      <c r="H5" s="3"/>
    </row>
    <row r="6">
      <c r="A6" s="8"/>
      <c r="B6" s="9" t="s">
        <v>5</v>
      </c>
      <c r="C6" s="11">
        <v>9.0</v>
      </c>
      <c r="D6" s="3"/>
      <c r="E6" s="1"/>
      <c r="F6" s="3"/>
      <c r="G6" s="3"/>
      <c r="H6" s="3"/>
    </row>
    <row r="7">
      <c r="A7" s="1"/>
      <c r="B7" s="12" t="s">
        <v>6</v>
      </c>
      <c r="C7" s="13">
        <v>1.0</v>
      </c>
      <c r="D7" s="3"/>
      <c r="E7" s="1"/>
      <c r="F7" s="3"/>
      <c r="G7" s="3"/>
      <c r="H7" s="3"/>
    </row>
    <row r="8">
      <c r="A8" s="1"/>
      <c r="B8" s="14"/>
      <c r="C8" s="15"/>
      <c r="D8" s="3"/>
      <c r="E8" s="1"/>
      <c r="F8" s="3"/>
      <c r="G8" s="3"/>
      <c r="H8" s="3"/>
    </row>
    <row r="9">
      <c r="A9" s="1"/>
      <c r="B9" s="16" t="s">
        <v>7</v>
      </c>
      <c r="C9" s="17"/>
      <c r="D9" s="3"/>
      <c r="E9" s="1" t="s">
        <v>8</v>
      </c>
      <c r="F9" s="3"/>
      <c r="G9" s="3"/>
      <c r="H9" s="3"/>
    </row>
    <row r="10">
      <c r="A10" s="8"/>
      <c r="B10" s="9" t="s">
        <v>9</v>
      </c>
      <c r="C10" s="10">
        <v>1700.0</v>
      </c>
      <c r="D10" s="3"/>
      <c r="E10" s="8" t="s">
        <v>10</v>
      </c>
      <c r="F10" s="18">
        <v>0.03</v>
      </c>
      <c r="G10" s="3"/>
      <c r="H10" s="3"/>
    </row>
    <row r="11">
      <c r="A11" s="8"/>
      <c r="B11" s="9" t="s">
        <v>11</v>
      </c>
      <c r="C11" s="11">
        <v>14000.0</v>
      </c>
      <c r="D11" s="3"/>
    </row>
    <row r="12">
      <c r="A12" s="8"/>
      <c r="B12" s="19" t="s">
        <v>12</v>
      </c>
      <c r="C12" s="20">
        <v>800.0</v>
      </c>
      <c r="D12" s="3"/>
    </row>
    <row r="13">
      <c r="A13" s="8"/>
      <c r="D13" s="21"/>
      <c r="E13" s="3"/>
      <c r="F13" s="3"/>
      <c r="G13" s="3"/>
      <c r="H13" s="3"/>
    </row>
    <row r="14">
      <c r="A14" s="1"/>
      <c r="B14" s="1" t="s">
        <v>13</v>
      </c>
      <c r="C14" s="2"/>
      <c r="D14" s="3"/>
      <c r="E14" s="3"/>
      <c r="F14" s="3"/>
      <c r="G14" s="3"/>
      <c r="H14" s="3"/>
    </row>
    <row r="15">
      <c r="A15" s="8"/>
      <c r="B15" s="8" t="s">
        <v>14</v>
      </c>
      <c r="C15" s="2">
        <f>C11-C12*12</f>
        <v>4400</v>
      </c>
      <c r="D15" s="3"/>
      <c r="E15" s="3"/>
      <c r="F15" s="3"/>
      <c r="G15" s="3"/>
      <c r="H15" s="3"/>
    </row>
    <row r="16">
      <c r="A16" s="3"/>
      <c r="B16" s="3"/>
      <c r="C16" s="2"/>
      <c r="D16" s="3"/>
      <c r="E16" s="3"/>
      <c r="F16" s="3"/>
      <c r="G16" s="3"/>
      <c r="H16" s="3"/>
    </row>
    <row r="17">
      <c r="A17" s="1"/>
      <c r="B17" s="1" t="s">
        <v>15</v>
      </c>
      <c r="C17" s="3"/>
      <c r="D17" s="3"/>
      <c r="E17" s="3"/>
      <c r="F17" s="3"/>
      <c r="G17" s="3"/>
      <c r="H17" s="3"/>
    </row>
    <row r="18">
      <c r="A18" s="3"/>
      <c r="B18" s="8"/>
      <c r="C18" s="1" t="s">
        <v>16</v>
      </c>
      <c r="D18" s="1" t="s">
        <v>17</v>
      </c>
      <c r="E18" s="1" t="s">
        <v>18</v>
      </c>
      <c r="F18" s="1" t="s">
        <v>19</v>
      </c>
      <c r="G18" s="3"/>
      <c r="H18" s="3"/>
    </row>
    <row r="19">
      <c r="A19" s="3"/>
      <c r="B19" s="3" t="s">
        <v>20</v>
      </c>
      <c r="C19" s="22">
        <f>C10/C11</f>
        <v>0.1214285714</v>
      </c>
      <c r="D19" s="23">
        <f t="shared" ref="D19:D33" si="1">$C$15*C19</f>
        <v>534.2857143</v>
      </c>
      <c r="E19" s="23">
        <f t="shared" ref="E19:E33" si="2">$C$15/($C$6/3.41)*C19+D19*(1-$C$7)</f>
        <v>202.4349206</v>
      </c>
      <c r="F19" s="23">
        <f t="shared" ref="F19:F33" si="3">SUM($D$19:D19)-SUM($E$19:E19)</f>
        <v>331.8507937</v>
      </c>
      <c r="G19" s="2"/>
      <c r="H19" s="2"/>
    </row>
    <row r="20">
      <c r="A20" s="3"/>
      <c r="B20" s="3" t="s">
        <v>21</v>
      </c>
      <c r="C20" s="22">
        <f t="shared" ref="C20:C33" si="4">C19*(1+$F$10)</f>
        <v>0.1250714286</v>
      </c>
      <c r="D20" s="23">
        <f t="shared" si="1"/>
        <v>550.3142857</v>
      </c>
      <c r="E20" s="23">
        <f t="shared" si="2"/>
        <v>208.5079683</v>
      </c>
      <c r="F20" s="23">
        <f t="shared" si="3"/>
        <v>673.6571111</v>
      </c>
      <c r="G20" s="2"/>
      <c r="H20" s="2"/>
    </row>
    <row r="21">
      <c r="A21" s="3"/>
      <c r="B21" s="3" t="s">
        <v>22</v>
      </c>
      <c r="C21" s="22">
        <f t="shared" si="4"/>
        <v>0.1288235714</v>
      </c>
      <c r="D21" s="23">
        <f t="shared" si="1"/>
        <v>566.8237143</v>
      </c>
      <c r="E21" s="23">
        <f t="shared" si="2"/>
        <v>214.7632073</v>
      </c>
      <c r="F21" s="23">
        <f t="shared" si="3"/>
        <v>1025.717618</v>
      </c>
      <c r="G21" s="2"/>
      <c r="H21" s="2"/>
    </row>
    <row r="22">
      <c r="A22" s="3"/>
      <c r="B22" s="3" t="s">
        <v>23</v>
      </c>
      <c r="C22" s="22">
        <f t="shared" si="4"/>
        <v>0.1326882786</v>
      </c>
      <c r="D22" s="23">
        <f t="shared" si="1"/>
        <v>583.8284257</v>
      </c>
      <c r="E22" s="23">
        <f t="shared" si="2"/>
        <v>221.2061035</v>
      </c>
      <c r="F22" s="23">
        <f t="shared" si="3"/>
        <v>1388.33994</v>
      </c>
      <c r="G22" s="2"/>
      <c r="H22" s="2"/>
    </row>
    <row r="23">
      <c r="A23" s="3"/>
      <c r="B23" s="3" t="s">
        <v>24</v>
      </c>
      <c r="C23" s="22">
        <f t="shared" si="4"/>
        <v>0.1366689269</v>
      </c>
      <c r="D23" s="23">
        <f t="shared" si="1"/>
        <v>601.3432785</v>
      </c>
      <c r="E23" s="23">
        <f t="shared" si="2"/>
        <v>227.8422866</v>
      </c>
      <c r="F23" s="23">
        <f t="shared" si="3"/>
        <v>1761.840932</v>
      </c>
      <c r="G23" s="2"/>
      <c r="H23" s="2"/>
    </row>
    <row r="24">
      <c r="A24" s="3"/>
      <c r="B24" s="3" t="s">
        <v>25</v>
      </c>
      <c r="C24" s="22">
        <f t="shared" si="4"/>
        <v>0.1407689947</v>
      </c>
      <c r="D24" s="23">
        <f t="shared" si="1"/>
        <v>619.3835768</v>
      </c>
      <c r="E24" s="23">
        <f t="shared" si="2"/>
        <v>234.6775552</v>
      </c>
      <c r="F24" s="23">
        <f t="shared" si="3"/>
        <v>2146.546954</v>
      </c>
      <c r="G24" s="2"/>
      <c r="H24" s="2"/>
    </row>
    <row r="25">
      <c r="A25" s="3"/>
      <c r="B25" s="3" t="s">
        <v>26</v>
      </c>
      <c r="C25" s="22">
        <f t="shared" si="4"/>
        <v>0.1449920646</v>
      </c>
      <c r="D25" s="23">
        <f t="shared" si="1"/>
        <v>637.9650841</v>
      </c>
      <c r="E25" s="23">
        <f t="shared" si="2"/>
        <v>241.7178819</v>
      </c>
      <c r="F25" s="23">
        <f t="shared" si="3"/>
        <v>2542.794156</v>
      </c>
      <c r="G25" s="2"/>
      <c r="H25" s="2"/>
    </row>
    <row r="26">
      <c r="A26" s="3"/>
      <c r="B26" s="3" t="s">
        <v>27</v>
      </c>
      <c r="C26" s="22">
        <f t="shared" si="4"/>
        <v>0.1493418265</v>
      </c>
      <c r="D26" s="23">
        <f t="shared" si="1"/>
        <v>657.1040367</v>
      </c>
      <c r="E26" s="23">
        <f t="shared" si="2"/>
        <v>248.9694183</v>
      </c>
      <c r="F26" s="23">
        <f t="shared" si="3"/>
        <v>2950.928774</v>
      </c>
      <c r="G26" s="2"/>
      <c r="H26" s="2"/>
    </row>
    <row r="27">
      <c r="A27" s="3"/>
      <c r="B27" s="3" t="s">
        <v>28</v>
      </c>
      <c r="C27" s="22">
        <f t="shared" si="4"/>
        <v>0.1538220813</v>
      </c>
      <c r="D27" s="23">
        <f t="shared" si="1"/>
        <v>676.8171578</v>
      </c>
      <c r="E27" s="23">
        <f t="shared" si="2"/>
        <v>256.4385009</v>
      </c>
      <c r="F27" s="23">
        <f t="shared" si="3"/>
        <v>3371.307431</v>
      </c>
      <c r="G27" s="2"/>
      <c r="H27" s="2"/>
    </row>
    <row r="28">
      <c r="A28" s="3"/>
      <c r="B28" s="3" t="s">
        <v>29</v>
      </c>
      <c r="C28" s="22">
        <f t="shared" si="4"/>
        <v>0.1584367438</v>
      </c>
      <c r="D28" s="23">
        <f t="shared" si="1"/>
        <v>697.1216725</v>
      </c>
      <c r="E28" s="23">
        <f t="shared" si="2"/>
        <v>264.1316559</v>
      </c>
      <c r="F28" s="23">
        <f t="shared" si="3"/>
        <v>3804.297448</v>
      </c>
      <c r="G28" s="2"/>
      <c r="H28" s="2"/>
    </row>
    <row r="29">
      <c r="A29" s="3"/>
      <c r="B29" s="3" t="s">
        <v>30</v>
      </c>
      <c r="C29" s="22">
        <f t="shared" si="4"/>
        <v>0.1631898461</v>
      </c>
      <c r="D29" s="23">
        <f t="shared" si="1"/>
        <v>718.0353227</v>
      </c>
      <c r="E29" s="23">
        <f t="shared" si="2"/>
        <v>272.0556056</v>
      </c>
      <c r="F29" s="23">
        <f t="shared" si="3"/>
        <v>4250.277165</v>
      </c>
      <c r="G29" s="2"/>
      <c r="H29" s="2"/>
    </row>
    <row r="30">
      <c r="A30" s="3"/>
      <c r="B30" s="3" t="s">
        <v>31</v>
      </c>
      <c r="C30" s="22">
        <f t="shared" si="4"/>
        <v>0.1680855414</v>
      </c>
      <c r="D30" s="23">
        <f t="shared" si="1"/>
        <v>739.5763824</v>
      </c>
      <c r="E30" s="23">
        <f t="shared" si="2"/>
        <v>280.2172738</v>
      </c>
      <c r="F30" s="23">
        <f t="shared" si="3"/>
        <v>4709.636274</v>
      </c>
      <c r="G30" s="2"/>
      <c r="H30" s="2"/>
    </row>
    <row r="31">
      <c r="A31" s="3"/>
      <c r="B31" s="3" t="s">
        <v>32</v>
      </c>
      <c r="C31" s="22">
        <f t="shared" si="4"/>
        <v>0.1731281077</v>
      </c>
      <c r="D31" s="23">
        <f t="shared" si="1"/>
        <v>761.7636738</v>
      </c>
      <c r="E31" s="23">
        <f t="shared" si="2"/>
        <v>288.623792</v>
      </c>
      <c r="F31" s="23">
        <f t="shared" si="3"/>
        <v>5182.776155</v>
      </c>
      <c r="G31" s="2"/>
      <c r="H31" s="2"/>
    </row>
    <row r="32">
      <c r="A32" s="3"/>
      <c r="B32" s="3" t="s">
        <v>33</v>
      </c>
      <c r="C32" s="22">
        <f t="shared" si="4"/>
        <v>0.1783219509</v>
      </c>
      <c r="D32" s="23">
        <f t="shared" si="1"/>
        <v>784.616584</v>
      </c>
      <c r="E32" s="23">
        <f t="shared" si="2"/>
        <v>297.2825057</v>
      </c>
      <c r="F32" s="23">
        <f t="shared" si="3"/>
        <v>5670.110234</v>
      </c>
      <c r="G32" s="2"/>
      <c r="H32" s="2"/>
    </row>
    <row r="33">
      <c r="A33" s="3"/>
      <c r="B33" s="3" t="s">
        <v>34</v>
      </c>
      <c r="C33" s="22">
        <f t="shared" si="4"/>
        <v>0.1836716094</v>
      </c>
      <c r="D33" s="23">
        <f t="shared" si="1"/>
        <v>808.1550816</v>
      </c>
      <c r="E33" s="23">
        <f t="shared" si="2"/>
        <v>306.2009809</v>
      </c>
      <c r="F33" s="23">
        <f t="shared" si="3"/>
        <v>6172.064334</v>
      </c>
      <c r="G33" s="2"/>
      <c r="H33" s="2"/>
    </row>
    <row r="34">
      <c r="A34" s="3"/>
      <c r="B34" s="3"/>
      <c r="C34" s="2"/>
      <c r="D34" s="2"/>
      <c r="E34" s="2"/>
      <c r="F34" s="2"/>
      <c r="G34" s="2"/>
      <c r="H34" s="2"/>
    </row>
    <row r="35">
      <c r="A35" s="3"/>
      <c r="B35" s="3"/>
      <c r="C35" s="2"/>
      <c r="D35" s="2"/>
      <c r="E35" s="2"/>
      <c r="F35" s="2"/>
      <c r="G35" s="2"/>
      <c r="H35" s="2"/>
    </row>
    <row r="36">
      <c r="A36" s="3"/>
      <c r="B36" s="3"/>
      <c r="C36" s="2"/>
      <c r="D36" s="2"/>
      <c r="E36" s="2"/>
      <c r="F36" s="2"/>
      <c r="G36" s="2"/>
      <c r="H36" s="2"/>
    </row>
    <row r="37">
      <c r="A37" s="3"/>
      <c r="B37" s="3"/>
      <c r="C37" s="2"/>
      <c r="D37" s="2"/>
      <c r="E37" s="2"/>
      <c r="F37" s="2"/>
      <c r="G37" s="2"/>
      <c r="H37" s="2"/>
    </row>
    <row r="38">
      <c r="A38" s="3"/>
      <c r="B38" s="3"/>
      <c r="C38" s="2"/>
      <c r="D38" s="2"/>
      <c r="E38" s="2"/>
      <c r="F38" s="2"/>
      <c r="G38" s="2"/>
      <c r="H38" s="2"/>
    </row>
    <row r="39">
      <c r="A39" s="3"/>
      <c r="B39" s="3"/>
      <c r="C39" s="2"/>
      <c r="D39" s="2"/>
      <c r="E39" s="2"/>
      <c r="F39" s="2"/>
      <c r="G39" s="2"/>
      <c r="H39" s="2"/>
    </row>
    <row r="40">
      <c r="A40" s="3"/>
      <c r="B40" s="3"/>
      <c r="C40" s="2"/>
      <c r="D40" s="2"/>
      <c r="E40" s="2"/>
      <c r="F40" s="2"/>
      <c r="G40" s="2"/>
      <c r="H40" s="2"/>
    </row>
    <row r="41">
      <c r="A41" s="3"/>
      <c r="B41" s="3"/>
      <c r="C41" s="2"/>
      <c r="D41" s="2"/>
      <c r="E41" s="2"/>
      <c r="F41" s="2"/>
      <c r="G41" s="2"/>
      <c r="H41" s="2"/>
    </row>
    <row r="42">
      <c r="A42" s="3"/>
      <c r="B42" s="3"/>
      <c r="C42" s="2"/>
      <c r="D42" s="2"/>
      <c r="E42" s="2"/>
      <c r="F42" s="2"/>
      <c r="G42" s="2"/>
      <c r="H42" s="2"/>
    </row>
    <row r="43">
      <c r="A43" s="3"/>
      <c r="B43" s="3"/>
      <c r="C43" s="2"/>
      <c r="D43" s="2"/>
      <c r="E43" s="2"/>
      <c r="F43" s="2"/>
      <c r="G43" s="2"/>
      <c r="H43" s="2"/>
    </row>
    <row r="44">
      <c r="A44" s="3"/>
      <c r="B44" s="3"/>
      <c r="C44" s="2"/>
      <c r="D44" s="2"/>
      <c r="E44" s="2"/>
      <c r="F44" s="2"/>
      <c r="G44" s="2"/>
      <c r="H44" s="2"/>
    </row>
    <row r="45">
      <c r="A45" s="3"/>
      <c r="B45" s="3"/>
      <c r="C45" s="2"/>
      <c r="D45" s="2"/>
      <c r="E45" s="2"/>
      <c r="F45" s="2"/>
      <c r="G45" s="2"/>
      <c r="H45" s="2"/>
    </row>
    <row r="46">
      <c r="A46" s="3"/>
      <c r="B46" s="3"/>
      <c r="C46" s="2"/>
      <c r="D46" s="2"/>
      <c r="E46" s="2"/>
      <c r="F46" s="2"/>
      <c r="G46" s="2"/>
      <c r="H46" s="2"/>
    </row>
    <row r="47">
      <c r="A47" s="3"/>
      <c r="B47" s="3"/>
      <c r="C47" s="2"/>
      <c r="D47" s="2"/>
      <c r="E47" s="2"/>
      <c r="F47" s="2"/>
      <c r="G47" s="2"/>
      <c r="H47" s="2"/>
    </row>
    <row r="48">
      <c r="A48" s="3"/>
      <c r="B48" s="3"/>
      <c r="C48" s="2"/>
      <c r="D48" s="2"/>
      <c r="E48" s="2"/>
      <c r="F48" s="2"/>
      <c r="G48" s="2"/>
      <c r="H48" s="2"/>
    </row>
  </sheetData>
  <mergeCells count="2">
    <mergeCell ref="B3:C3"/>
    <mergeCell ref="B9:C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86"/>
    <col customWidth="1" min="2" max="2" width="39.71"/>
    <col customWidth="1" min="3" max="3" width="18.57"/>
    <col customWidth="1" min="4" max="4" width="17.29"/>
    <col customWidth="1" min="5" max="5" width="27.0"/>
    <col customWidth="1" min="7" max="7" width="23.86"/>
    <col customWidth="1" min="8" max="8" width="18.14"/>
  </cols>
  <sheetData>
    <row r="1">
      <c r="A1" s="1"/>
      <c r="B1" s="1" t="s">
        <v>35</v>
      </c>
      <c r="C1" s="2"/>
      <c r="D1" s="3"/>
      <c r="E1" s="3"/>
      <c r="F1" s="3"/>
      <c r="G1" s="3"/>
      <c r="H1" s="3"/>
    </row>
    <row r="2">
      <c r="A2" s="3"/>
      <c r="B2" s="3"/>
      <c r="C2" s="2"/>
      <c r="D2" s="3"/>
      <c r="E2" s="3"/>
      <c r="F2" s="3"/>
      <c r="G2" s="3"/>
      <c r="H2" s="3"/>
    </row>
    <row r="3">
      <c r="A3" s="1"/>
      <c r="B3" s="4" t="s">
        <v>1</v>
      </c>
      <c r="C3" s="5"/>
      <c r="D3" s="3"/>
      <c r="E3" s="6" t="s">
        <v>2</v>
      </c>
      <c r="F3" s="7">
        <f>RATE(15, 0, -(C4-C5), F36)</f>
        <v>0.06750672708</v>
      </c>
      <c r="G3" s="3"/>
      <c r="H3" s="3"/>
    </row>
    <row r="4">
      <c r="A4" s="8"/>
      <c r="B4" s="9" t="s">
        <v>3</v>
      </c>
      <c r="C4" s="10">
        <v>12000.0</v>
      </c>
      <c r="D4" s="3"/>
      <c r="E4" s="24" t="s">
        <v>36</v>
      </c>
      <c r="F4" s="25">
        <f>C14*15*2.3/1000</f>
        <v>34.5</v>
      </c>
      <c r="G4" s="3"/>
      <c r="H4" s="3"/>
    </row>
    <row r="5">
      <c r="A5" s="8"/>
      <c r="B5" s="9" t="s">
        <v>4</v>
      </c>
      <c r="C5" s="10">
        <v>6000.0</v>
      </c>
      <c r="D5" s="3"/>
      <c r="E5" s="1"/>
      <c r="F5" s="3"/>
      <c r="G5" s="3"/>
      <c r="H5" s="3"/>
    </row>
    <row r="6">
      <c r="A6" s="8"/>
      <c r="B6" s="9" t="s">
        <v>5</v>
      </c>
      <c r="C6" s="11">
        <v>9.0</v>
      </c>
      <c r="D6" s="3"/>
      <c r="E6" s="1"/>
      <c r="F6" s="3"/>
      <c r="G6" s="3"/>
      <c r="H6" s="3"/>
    </row>
    <row r="7">
      <c r="A7" s="1"/>
      <c r="B7" s="14"/>
      <c r="C7" s="15"/>
      <c r="D7" s="3"/>
      <c r="E7" s="1"/>
      <c r="F7" s="3"/>
      <c r="G7" s="3"/>
      <c r="H7" s="3"/>
    </row>
    <row r="8">
      <c r="A8" s="1"/>
      <c r="B8" s="16" t="s">
        <v>37</v>
      </c>
      <c r="C8" s="17"/>
      <c r="D8" s="3"/>
      <c r="E8" s="1"/>
      <c r="F8" s="3"/>
      <c r="G8" s="3"/>
      <c r="H8" s="3"/>
    </row>
    <row r="9">
      <c r="A9" s="1"/>
      <c r="B9" s="9" t="s">
        <v>38</v>
      </c>
      <c r="C9" s="10">
        <v>0.0</v>
      </c>
      <c r="D9" s="3"/>
      <c r="E9" s="1"/>
      <c r="F9" s="3"/>
      <c r="G9" s="3"/>
      <c r="H9" s="3"/>
    </row>
    <row r="10">
      <c r="A10" s="1"/>
      <c r="B10" s="9" t="s">
        <v>39</v>
      </c>
      <c r="C10" s="15"/>
      <c r="D10" s="3"/>
      <c r="E10" s="1"/>
      <c r="F10" s="3"/>
      <c r="G10" s="3"/>
      <c r="H10" s="3"/>
    </row>
    <row r="11">
      <c r="A11" s="1"/>
      <c r="B11" s="26"/>
      <c r="C11" s="15"/>
      <c r="D11" s="3"/>
      <c r="E11" s="1"/>
      <c r="F11" s="3"/>
      <c r="G11" s="3"/>
      <c r="H11" s="3"/>
    </row>
    <row r="12">
      <c r="A12" s="1"/>
      <c r="B12" s="16" t="s">
        <v>40</v>
      </c>
      <c r="C12" s="17"/>
      <c r="D12" s="3"/>
      <c r="E12" s="1" t="s">
        <v>8</v>
      </c>
      <c r="F12" s="3"/>
      <c r="G12" s="3"/>
      <c r="H12" s="3"/>
    </row>
    <row r="13">
      <c r="A13" s="8"/>
      <c r="B13" s="9" t="s">
        <v>41</v>
      </c>
      <c r="C13" s="10">
        <v>1200.0</v>
      </c>
      <c r="D13" s="3"/>
      <c r="E13" s="8" t="s">
        <v>10</v>
      </c>
      <c r="F13" s="18">
        <v>0.03</v>
      </c>
      <c r="G13" s="3"/>
      <c r="H13" s="3"/>
    </row>
    <row r="14">
      <c r="A14" s="8"/>
      <c r="B14" s="9" t="s">
        <v>42</v>
      </c>
      <c r="C14" s="11">
        <v>1000.0</v>
      </c>
      <c r="D14" s="3"/>
      <c r="E14" s="27" t="s">
        <v>43</v>
      </c>
      <c r="F14" s="28">
        <v>0.03</v>
      </c>
    </row>
    <row r="15">
      <c r="A15" s="8"/>
      <c r="B15" s="19" t="s">
        <v>44</v>
      </c>
      <c r="C15" s="29">
        <v>0.7</v>
      </c>
      <c r="D15" s="3"/>
    </row>
    <row r="16">
      <c r="A16" s="8"/>
      <c r="D16" s="21"/>
      <c r="E16" s="3"/>
      <c r="F16" s="3"/>
      <c r="G16" s="3"/>
      <c r="H16" s="3"/>
    </row>
    <row r="17">
      <c r="A17" s="1"/>
      <c r="B17" s="1" t="s">
        <v>13</v>
      </c>
      <c r="C17" s="2"/>
      <c r="D17" s="3"/>
      <c r="E17" s="3"/>
      <c r="F17" s="3"/>
      <c r="G17" s="3"/>
      <c r="H17" s="3"/>
    </row>
    <row r="18">
      <c r="A18" s="8"/>
      <c r="B18" s="8" t="s">
        <v>14</v>
      </c>
      <c r="C18" s="2">
        <f>C14*10.7*0.7</f>
        <v>7490</v>
      </c>
      <c r="D18" s="3"/>
      <c r="E18" s="3"/>
      <c r="F18" s="3"/>
      <c r="G18" s="3"/>
      <c r="H18" s="3"/>
    </row>
    <row r="19">
      <c r="A19" s="3"/>
      <c r="B19" s="3"/>
      <c r="C19" s="2"/>
      <c r="D19" s="3"/>
      <c r="E19" s="3"/>
      <c r="F19" s="3"/>
      <c r="G19" s="3"/>
      <c r="H19" s="3"/>
    </row>
    <row r="20">
      <c r="A20" s="1"/>
      <c r="B20" s="1" t="s">
        <v>15</v>
      </c>
      <c r="C20" s="3"/>
      <c r="D20" s="3"/>
      <c r="E20" s="3"/>
      <c r="F20" s="3"/>
      <c r="G20" s="3"/>
      <c r="H20" s="3"/>
    </row>
    <row r="21">
      <c r="A21" s="3"/>
      <c r="B21" s="8"/>
      <c r="C21" s="1" t="s">
        <v>16</v>
      </c>
      <c r="D21" s="1" t="s">
        <v>45</v>
      </c>
      <c r="E21" s="1" t="s">
        <v>18</v>
      </c>
      <c r="F21" s="1" t="s">
        <v>19</v>
      </c>
      <c r="H21" s="3"/>
    </row>
    <row r="22">
      <c r="A22" s="3"/>
      <c r="B22" s="3" t="s">
        <v>20</v>
      </c>
      <c r="C22" s="30">
        <v>0.12</v>
      </c>
      <c r="D22" s="23">
        <f>C13+C9</f>
        <v>1200</v>
      </c>
      <c r="E22" s="23">
        <f t="shared" ref="E22:E36" si="1">$C$18/($C$6/3.41)*C22</f>
        <v>340.5453333</v>
      </c>
      <c r="F22" s="23">
        <f t="shared" ref="F22:F36" si="2">SUM($D$22:D22)-SUM($E$22:E22)</f>
        <v>859.4546667</v>
      </c>
      <c r="H22" s="2"/>
    </row>
    <row r="23">
      <c r="A23" s="3"/>
      <c r="B23" s="3" t="s">
        <v>21</v>
      </c>
      <c r="C23" s="22">
        <f t="shared" ref="C23:C36" si="3">C22*(1+$F$13)</f>
        <v>0.1236</v>
      </c>
      <c r="D23" s="22">
        <f>C13*(1+$F$14)</f>
        <v>1236</v>
      </c>
      <c r="E23" s="23">
        <f t="shared" si="1"/>
        <v>350.7616933</v>
      </c>
      <c r="F23" s="23">
        <f t="shared" si="2"/>
        <v>1744.692973</v>
      </c>
      <c r="H23" s="2"/>
    </row>
    <row r="24">
      <c r="A24" s="3"/>
      <c r="B24" s="3" t="s">
        <v>22</v>
      </c>
      <c r="C24" s="22">
        <f t="shared" si="3"/>
        <v>0.127308</v>
      </c>
      <c r="D24" s="22">
        <f t="shared" ref="D24:D36" si="4">D23*(1+$F$14)</f>
        <v>1273.08</v>
      </c>
      <c r="E24" s="23">
        <f t="shared" si="1"/>
        <v>361.2845441</v>
      </c>
      <c r="F24" s="23">
        <f t="shared" si="2"/>
        <v>2656.488429</v>
      </c>
      <c r="H24" s="2"/>
    </row>
    <row r="25">
      <c r="A25" s="3"/>
      <c r="B25" s="3" t="s">
        <v>23</v>
      </c>
      <c r="C25" s="22">
        <f t="shared" si="3"/>
        <v>0.13112724</v>
      </c>
      <c r="D25" s="22">
        <f t="shared" si="4"/>
        <v>1311.2724</v>
      </c>
      <c r="E25" s="23">
        <f t="shared" si="1"/>
        <v>372.1230805</v>
      </c>
      <c r="F25" s="23">
        <f t="shared" si="2"/>
        <v>3595.637749</v>
      </c>
      <c r="H25" s="2"/>
    </row>
    <row r="26">
      <c r="A26" s="3"/>
      <c r="B26" s="3" t="s">
        <v>24</v>
      </c>
      <c r="C26" s="22">
        <f t="shared" si="3"/>
        <v>0.1350610572</v>
      </c>
      <c r="D26" s="22">
        <f t="shared" si="4"/>
        <v>1350.610572</v>
      </c>
      <c r="E26" s="23">
        <f t="shared" si="1"/>
        <v>383.2867729</v>
      </c>
      <c r="F26" s="23">
        <f t="shared" si="2"/>
        <v>4562.961548</v>
      </c>
      <c r="H26" s="2"/>
    </row>
    <row r="27">
      <c r="A27" s="3"/>
      <c r="B27" s="3" t="s">
        <v>25</v>
      </c>
      <c r="C27" s="22">
        <f t="shared" si="3"/>
        <v>0.1391128889</v>
      </c>
      <c r="D27" s="22">
        <f t="shared" si="4"/>
        <v>1391.128889</v>
      </c>
      <c r="E27" s="23">
        <f t="shared" si="1"/>
        <v>394.7853761</v>
      </c>
      <c r="F27" s="23">
        <f t="shared" si="2"/>
        <v>5559.305061</v>
      </c>
      <c r="H27" s="2"/>
    </row>
    <row r="28">
      <c r="A28" s="3"/>
      <c r="B28" s="3" t="s">
        <v>26</v>
      </c>
      <c r="C28" s="22">
        <f t="shared" si="3"/>
        <v>0.1432862756</v>
      </c>
      <c r="D28" s="22">
        <f t="shared" si="4"/>
        <v>1432.862756</v>
      </c>
      <c r="E28" s="23">
        <f t="shared" si="1"/>
        <v>406.6289373</v>
      </c>
      <c r="F28" s="23">
        <f t="shared" si="2"/>
        <v>6585.538879</v>
      </c>
      <c r="H28" s="2"/>
    </row>
    <row r="29">
      <c r="A29" s="3"/>
      <c r="B29" s="3" t="s">
        <v>27</v>
      </c>
      <c r="C29" s="22">
        <f t="shared" si="3"/>
        <v>0.1475848639</v>
      </c>
      <c r="D29" s="22">
        <f t="shared" si="4"/>
        <v>1475.848639</v>
      </c>
      <c r="E29" s="23">
        <f t="shared" si="1"/>
        <v>418.8278055</v>
      </c>
      <c r="F29" s="23">
        <f t="shared" si="2"/>
        <v>7642.559713</v>
      </c>
      <c r="H29" s="2"/>
    </row>
    <row r="30">
      <c r="A30" s="3"/>
      <c r="B30" s="3" t="s">
        <v>28</v>
      </c>
      <c r="C30" s="22">
        <f t="shared" si="3"/>
        <v>0.1520124098</v>
      </c>
      <c r="D30" s="22">
        <f t="shared" si="4"/>
        <v>1520.124098</v>
      </c>
      <c r="E30" s="23">
        <f t="shared" si="1"/>
        <v>431.3926396</v>
      </c>
      <c r="F30" s="23">
        <f t="shared" si="2"/>
        <v>8731.291171</v>
      </c>
      <c r="H30" s="2"/>
    </row>
    <row r="31">
      <c r="A31" s="3"/>
      <c r="B31" s="3" t="s">
        <v>29</v>
      </c>
      <c r="C31" s="22">
        <f t="shared" si="3"/>
        <v>0.1565727821</v>
      </c>
      <c r="D31" s="22">
        <f t="shared" si="4"/>
        <v>1565.727821</v>
      </c>
      <c r="E31" s="23">
        <f t="shared" si="1"/>
        <v>444.3344188</v>
      </c>
      <c r="F31" s="23">
        <f t="shared" si="2"/>
        <v>9852.684572</v>
      </c>
      <c r="H31" s="2"/>
    </row>
    <row r="32">
      <c r="A32" s="3"/>
      <c r="B32" s="3" t="s">
        <v>30</v>
      </c>
      <c r="C32" s="22">
        <f t="shared" si="3"/>
        <v>0.1612699655</v>
      </c>
      <c r="D32" s="22">
        <f t="shared" si="4"/>
        <v>1612.699655</v>
      </c>
      <c r="E32" s="23">
        <f t="shared" si="1"/>
        <v>457.6644514</v>
      </c>
      <c r="F32" s="23">
        <f t="shared" si="2"/>
        <v>11007.71978</v>
      </c>
      <c r="H32" s="2"/>
    </row>
    <row r="33">
      <c r="A33" s="3"/>
      <c r="B33" s="3" t="s">
        <v>31</v>
      </c>
      <c r="C33" s="22">
        <f t="shared" si="3"/>
        <v>0.1661080645</v>
      </c>
      <c r="D33" s="22">
        <f t="shared" si="4"/>
        <v>1661.080645</v>
      </c>
      <c r="E33" s="23">
        <f t="shared" si="1"/>
        <v>471.3943849</v>
      </c>
      <c r="F33" s="23">
        <f t="shared" si="2"/>
        <v>12197.40604</v>
      </c>
      <c r="H33" s="2"/>
    </row>
    <row r="34">
      <c r="A34" s="3"/>
      <c r="B34" s="3" t="s">
        <v>32</v>
      </c>
      <c r="C34" s="22">
        <f t="shared" si="3"/>
        <v>0.1710913064</v>
      </c>
      <c r="D34" s="22">
        <f t="shared" si="4"/>
        <v>1710.913064</v>
      </c>
      <c r="E34" s="23">
        <f t="shared" si="1"/>
        <v>485.5362165</v>
      </c>
      <c r="F34" s="23">
        <f t="shared" si="2"/>
        <v>13422.78288</v>
      </c>
      <c r="H34" s="2"/>
    </row>
    <row r="35">
      <c r="A35" s="3"/>
      <c r="B35" s="3" t="s">
        <v>33</v>
      </c>
      <c r="C35" s="22">
        <f t="shared" si="3"/>
        <v>0.1762240456</v>
      </c>
      <c r="D35" s="22">
        <f t="shared" si="4"/>
        <v>1762.240456</v>
      </c>
      <c r="E35" s="23">
        <f t="shared" si="1"/>
        <v>500.102303</v>
      </c>
      <c r="F35" s="23">
        <f t="shared" si="2"/>
        <v>14684.92104</v>
      </c>
      <c r="H35" s="2"/>
    </row>
    <row r="36">
      <c r="A36" s="3"/>
      <c r="B36" s="3" t="s">
        <v>34</v>
      </c>
      <c r="C36" s="22">
        <f t="shared" si="3"/>
        <v>0.181510767</v>
      </c>
      <c r="D36" s="22">
        <f t="shared" si="4"/>
        <v>1815.10767</v>
      </c>
      <c r="E36" s="23">
        <f t="shared" si="1"/>
        <v>515.105372</v>
      </c>
      <c r="F36" s="23">
        <f t="shared" si="2"/>
        <v>15984.92333</v>
      </c>
      <c r="H36" s="2"/>
    </row>
    <row r="37">
      <c r="A37" s="3"/>
      <c r="B37" s="3"/>
      <c r="C37" s="2"/>
      <c r="D37" s="2"/>
      <c r="E37" s="2"/>
      <c r="F37" s="2"/>
      <c r="G37" s="2"/>
      <c r="H37" s="2"/>
    </row>
    <row r="38">
      <c r="A38" s="3"/>
      <c r="B38" s="3"/>
      <c r="C38" s="2"/>
      <c r="D38" s="2"/>
      <c r="E38" s="2"/>
      <c r="F38" s="2"/>
      <c r="G38" s="2"/>
      <c r="H38" s="2"/>
    </row>
    <row r="39">
      <c r="A39" s="3"/>
      <c r="B39" s="3"/>
      <c r="C39" s="2"/>
      <c r="D39" s="2"/>
      <c r="E39" s="2"/>
      <c r="F39" s="2"/>
      <c r="G39" s="2"/>
      <c r="H39" s="2"/>
    </row>
    <row r="40">
      <c r="A40" s="3"/>
      <c r="B40" s="3"/>
      <c r="C40" s="2"/>
      <c r="D40" s="2"/>
      <c r="E40" s="2"/>
      <c r="F40" s="2"/>
      <c r="G40" s="2"/>
      <c r="H40" s="2"/>
    </row>
    <row r="41">
      <c r="A41" s="3"/>
      <c r="B41" s="3"/>
      <c r="C41" s="2"/>
      <c r="D41" s="2"/>
      <c r="E41" s="2"/>
      <c r="F41" s="2"/>
      <c r="G41" s="2"/>
      <c r="H41" s="2"/>
    </row>
    <row r="42">
      <c r="A42" s="3"/>
      <c r="B42" s="3"/>
      <c r="C42" s="2"/>
      <c r="D42" s="2"/>
      <c r="E42" s="2"/>
      <c r="F42" s="2"/>
      <c r="G42" s="2"/>
      <c r="H42" s="2"/>
    </row>
    <row r="43">
      <c r="A43" s="3"/>
      <c r="B43" s="3"/>
      <c r="C43" s="2"/>
      <c r="D43" s="2"/>
      <c r="E43" s="2"/>
      <c r="F43" s="2"/>
      <c r="G43" s="2"/>
      <c r="H43" s="2"/>
    </row>
    <row r="44">
      <c r="A44" s="3"/>
      <c r="B44" s="3"/>
      <c r="C44" s="2"/>
      <c r="D44" s="2"/>
      <c r="E44" s="2"/>
      <c r="F44" s="2"/>
      <c r="G44" s="2"/>
      <c r="H44" s="2"/>
    </row>
    <row r="45">
      <c r="A45" s="3"/>
      <c r="B45" s="3"/>
      <c r="C45" s="2"/>
      <c r="D45" s="2"/>
      <c r="E45" s="2"/>
      <c r="F45" s="2"/>
      <c r="G45" s="2"/>
      <c r="H45" s="2"/>
    </row>
    <row r="46">
      <c r="A46" s="3"/>
      <c r="B46" s="3"/>
      <c r="C46" s="2"/>
      <c r="D46" s="2"/>
      <c r="E46" s="2"/>
      <c r="F46" s="2"/>
      <c r="G46" s="2"/>
      <c r="H46" s="2"/>
    </row>
    <row r="47">
      <c r="A47" s="3"/>
      <c r="B47" s="3"/>
      <c r="C47" s="2"/>
      <c r="D47" s="2"/>
      <c r="E47" s="2"/>
      <c r="F47" s="2"/>
      <c r="G47" s="2"/>
      <c r="H47" s="2"/>
    </row>
    <row r="48">
      <c r="A48" s="3"/>
      <c r="B48" s="3"/>
      <c r="C48" s="2"/>
      <c r="D48" s="2"/>
      <c r="E48" s="2"/>
      <c r="F48" s="2"/>
      <c r="G48" s="2"/>
      <c r="H48" s="2"/>
    </row>
    <row r="49">
      <c r="A49" s="3"/>
      <c r="B49" s="3"/>
      <c r="C49" s="2"/>
      <c r="D49" s="2"/>
      <c r="E49" s="2"/>
      <c r="F49" s="2"/>
      <c r="G49" s="2"/>
      <c r="H49" s="2"/>
    </row>
    <row r="50">
      <c r="A50" s="3"/>
      <c r="B50" s="3"/>
      <c r="C50" s="2"/>
      <c r="D50" s="2"/>
      <c r="E50" s="2"/>
      <c r="F50" s="2"/>
      <c r="G50" s="2"/>
      <c r="H50" s="2"/>
    </row>
    <row r="51">
      <c r="A51" s="3"/>
      <c r="B51" s="3"/>
      <c r="C51" s="2"/>
      <c r="D51" s="2"/>
      <c r="E51" s="2"/>
      <c r="F51" s="2"/>
      <c r="G51" s="2"/>
      <c r="H51" s="2"/>
    </row>
  </sheetData>
  <mergeCells count="3">
    <mergeCell ref="B3:C3"/>
    <mergeCell ref="B8:C8"/>
    <mergeCell ref="B12:C1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86"/>
    <col customWidth="1" min="2" max="2" width="39.71"/>
    <col customWidth="1" min="3" max="3" width="18.57"/>
    <col customWidth="1" min="4" max="4" width="17.29"/>
    <col customWidth="1" min="5" max="5" width="27.0"/>
    <col customWidth="1" min="7" max="7" width="23.86"/>
    <col customWidth="1" min="8" max="8" width="18.14"/>
  </cols>
  <sheetData>
    <row r="1">
      <c r="A1" s="1"/>
      <c r="B1" s="1" t="s">
        <v>46</v>
      </c>
      <c r="C1" s="2"/>
      <c r="D1" s="3"/>
      <c r="E1" s="3"/>
      <c r="F1" s="3"/>
      <c r="G1" s="3"/>
      <c r="H1" s="3"/>
    </row>
    <row r="2">
      <c r="A2" s="3"/>
      <c r="B2" s="3"/>
      <c r="C2" s="2"/>
      <c r="D2" s="3"/>
      <c r="E2" s="3"/>
      <c r="F2" s="3"/>
      <c r="G2" s="3"/>
      <c r="H2" s="3"/>
    </row>
    <row r="3">
      <c r="A3" s="1"/>
      <c r="B3" s="4" t="s">
        <v>1</v>
      </c>
      <c r="C3" s="5"/>
      <c r="D3" s="3"/>
      <c r="E3" s="6" t="s">
        <v>2</v>
      </c>
      <c r="F3" s="7">
        <f>RATE(15, 0, -(C4-C5-C9), F36)</f>
        <v>-0.02577466026</v>
      </c>
      <c r="G3" s="3"/>
      <c r="H3" s="3"/>
    </row>
    <row r="4">
      <c r="A4" s="8"/>
      <c r="B4" s="9" t="s">
        <v>3</v>
      </c>
      <c r="C4" s="10">
        <v>11000.0</v>
      </c>
      <c r="D4" s="3"/>
      <c r="E4" s="24" t="s">
        <v>36</v>
      </c>
      <c r="F4" s="31">
        <f>C14*15*53/1000</f>
        <v>27.825</v>
      </c>
      <c r="G4" s="3"/>
      <c r="H4" s="3"/>
    </row>
    <row r="5">
      <c r="A5" s="8"/>
      <c r="B5" s="9" t="s">
        <v>4</v>
      </c>
      <c r="C5" s="10">
        <v>6000.0</v>
      </c>
      <c r="D5" s="3"/>
      <c r="E5" s="1"/>
      <c r="F5" s="3"/>
      <c r="G5" s="3"/>
      <c r="H5" s="3"/>
    </row>
    <row r="6">
      <c r="A6" s="8"/>
      <c r="B6" s="9" t="s">
        <v>5</v>
      </c>
      <c r="C6" s="11">
        <v>10.0</v>
      </c>
      <c r="D6" s="3"/>
      <c r="E6" s="1"/>
      <c r="F6" s="3"/>
      <c r="G6" s="3"/>
      <c r="H6" s="3"/>
    </row>
    <row r="7">
      <c r="A7" s="1"/>
      <c r="B7" s="14"/>
      <c r="C7" s="15"/>
      <c r="D7" s="3"/>
      <c r="E7" s="1"/>
      <c r="F7" s="3"/>
      <c r="G7" s="3"/>
      <c r="H7" s="3"/>
    </row>
    <row r="8">
      <c r="A8" s="1"/>
      <c r="B8" s="16" t="s">
        <v>47</v>
      </c>
      <c r="C8" s="17"/>
      <c r="D8" s="3"/>
      <c r="E8" s="1"/>
      <c r="F8" s="3"/>
      <c r="G8" s="3"/>
      <c r="H8" s="3"/>
    </row>
    <row r="9">
      <c r="A9" s="1"/>
      <c r="B9" s="9" t="s">
        <v>38</v>
      </c>
      <c r="C9" s="10">
        <v>0.0</v>
      </c>
      <c r="D9" s="3"/>
      <c r="E9" s="1"/>
      <c r="F9" s="3"/>
      <c r="G9" s="3"/>
      <c r="H9" s="3"/>
    </row>
    <row r="10">
      <c r="A10" s="1"/>
      <c r="B10" s="9" t="s">
        <v>39</v>
      </c>
      <c r="C10" s="15"/>
      <c r="D10" s="3"/>
      <c r="E10" s="1"/>
      <c r="F10" s="3"/>
      <c r="G10" s="3"/>
      <c r="H10" s="3"/>
    </row>
    <row r="11">
      <c r="A11" s="1"/>
      <c r="B11" s="14"/>
      <c r="C11" s="15"/>
      <c r="D11" s="3"/>
      <c r="E11" s="1"/>
      <c r="F11" s="3"/>
      <c r="G11" s="3"/>
      <c r="H11" s="3"/>
    </row>
    <row r="12">
      <c r="A12" s="1"/>
      <c r="B12" s="16" t="s">
        <v>48</v>
      </c>
      <c r="C12" s="17"/>
      <c r="D12" s="3"/>
      <c r="E12" s="1" t="s">
        <v>8</v>
      </c>
      <c r="F12" s="3"/>
      <c r="G12" s="3"/>
      <c r="H12" s="3"/>
    </row>
    <row r="13">
      <c r="A13" s="8"/>
      <c r="B13" s="9" t="s">
        <v>49</v>
      </c>
      <c r="C13" s="10">
        <v>500.0</v>
      </c>
      <c r="D13" s="3"/>
      <c r="E13" s="8" t="s">
        <v>10</v>
      </c>
      <c r="F13" s="18">
        <v>0.03</v>
      </c>
      <c r="G13" s="3"/>
      <c r="H13" s="3"/>
    </row>
    <row r="14">
      <c r="A14" s="8"/>
      <c r="B14" s="9" t="s">
        <v>50</v>
      </c>
      <c r="C14" s="11">
        <v>35.0</v>
      </c>
      <c r="D14" s="3"/>
      <c r="E14" s="27" t="s">
        <v>51</v>
      </c>
      <c r="F14" s="28">
        <v>0.03</v>
      </c>
    </row>
    <row r="15">
      <c r="A15" s="8"/>
      <c r="B15" s="19" t="s">
        <v>44</v>
      </c>
      <c r="C15" s="29">
        <v>0.8</v>
      </c>
      <c r="D15" s="3"/>
    </row>
    <row r="16">
      <c r="A16" s="8"/>
      <c r="D16" s="21"/>
      <c r="E16" s="3"/>
      <c r="F16" s="3"/>
      <c r="G16" s="3"/>
      <c r="H16" s="3"/>
    </row>
    <row r="17">
      <c r="B17" s="24" t="s">
        <v>52</v>
      </c>
      <c r="D17" s="3"/>
      <c r="E17" s="3"/>
      <c r="F17" s="3"/>
      <c r="G17" s="3"/>
      <c r="H17" s="3"/>
    </row>
    <row r="18">
      <c r="A18" s="8"/>
      <c r="B18" s="8" t="s">
        <v>14</v>
      </c>
      <c r="C18" s="2">
        <f>C14*277.8*C15</f>
        <v>7778.4</v>
      </c>
      <c r="D18" s="3"/>
      <c r="E18" s="3"/>
      <c r="F18" s="3"/>
      <c r="G18" s="3"/>
      <c r="H18" s="3"/>
    </row>
    <row r="19">
      <c r="A19" s="3"/>
      <c r="B19" s="3"/>
      <c r="C19" s="2"/>
      <c r="D19" s="3"/>
      <c r="E19" s="3"/>
      <c r="F19" s="3"/>
      <c r="G19" s="3"/>
      <c r="H19" s="3"/>
    </row>
    <row r="20">
      <c r="A20" s="1"/>
      <c r="B20" s="1" t="s">
        <v>15</v>
      </c>
      <c r="C20" s="3"/>
      <c r="D20" s="3"/>
      <c r="E20" s="3"/>
      <c r="F20" s="3"/>
      <c r="G20" s="3"/>
      <c r="H20" s="3"/>
    </row>
    <row r="21">
      <c r="A21" s="3"/>
      <c r="B21" s="8"/>
      <c r="C21" s="1" t="s">
        <v>16</v>
      </c>
      <c r="D21" s="1" t="s">
        <v>53</v>
      </c>
      <c r="E21" s="1" t="s">
        <v>18</v>
      </c>
      <c r="F21" s="1" t="s">
        <v>19</v>
      </c>
      <c r="H21" s="3"/>
    </row>
    <row r="22">
      <c r="A22" s="3"/>
      <c r="B22" s="3" t="s">
        <v>20</v>
      </c>
      <c r="C22" s="30">
        <v>0.12</v>
      </c>
      <c r="D22" s="23">
        <f>C13+C9</f>
        <v>500</v>
      </c>
      <c r="E22" s="23">
        <f t="shared" ref="E22:E36" si="1">$C$18/($C$6/3.41)*C22</f>
        <v>318.292128</v>
      </c>
      <c r="F22" s="23">
        <f t="shared" ref="F22:F36" si="2">SUM($D$22:D22)-SUM($E$22:E22)</f>
        <v>181.707872</v>
      </c>
      <c r="H22" s="2"/>
    </row>
    <row r="23">
      <c r="A23" s="3"/>
      <c r="B23" s="3" t="s">
        <v>21</v>
      </c>
      <c r="C23" s="22">
        <f t="shared" ref="C23:C36" si="3">C22*(1+$F$13)</f>
        <v>0.1236</v>
      </c>
      <c r="D23" s="23">
        <f>C13*(1+$F$14)</f>
        <v>515</v>
      </c>
      <c r="E23" s="23">
        <f t="shared" si="1"/>
        <v>327.8408918</v>
      </c>
      <c r="F23" s="23">
        <f t="shared" si="2"/>
        <v>368.8669802</v>
      </c>
      <c r="H23" s="2"/>
    </row>
    <row r="24">
      <c r="A24" s="3"/>
      <c r="B24" s="3" t="s">
        <v>22</v>
      </c>
      <c r="C24" s="22">
        <f t="shared" si="3"/>
        <v>0.127308</v>
      </c>
      <c r="D24" s="23">
        <f t="shared" ref="D24:D36" si="4">D23*(1+$F$14)</f>
        <v>530.45</v>
      </c>
      <c r="E24" s="23">
        <f t="shared" si="1"/>
        <v>337.6761186</v>
      </c>
      <c r="F24" s="23">
        <f t="shared" si="2"/>
        <v>561.6408616</v>
      </c>
      <c r="H24" s="2"/>
    </row>
    <row r="25">
      <c r="A25" s="3"/>
      <c r="B25" s="3" t="s">
        <v>23</v>
      </c>
      <c r="C25" s="22">
        <f t="shared" si="3"/>
        <v>0.13112724</v>
      </c>
      <c r="D25" s="23">
        <f t="shared" si="4"/>
        <v>546.3635</v>
      </c>
      <c r="E25" s="23">
        <f t="shared" si="1"/>
        <v>347.8064022</v>
      </c>
      <c r="F25" s="23">
        <f t="shared" si="2"/>
        <v>760.1979594</v>
      </c>
      <c r="H25" s="2"/>
    </row>
    <row r="26">
      <c r="A26" s="3"/>
      <c r="B26" s="3" t="s">
        <v>24</v>
      </c>
      <c r="C26" s="22">
        <f t="shared" si="3"/>
        <v>0.1350610572</v>
      </c>
      <c r="D26" s="23">
        <f t="shared" si="4"/>
        <v>562.754405</v>
      </c>
      <c r="E26" s="23">
        <f t="shared" si="1"/>
        <v>358.2405942</v>
      </c>
      <c r="F26" s="23">
        <f t="shared" si="2"/>
        <v>964.7117702</v>
      </c>
      <c r="H26" s="2"/>
    </row>
    <row r="27">
      <c r="A27" s="3"/>
      <c r="B27" s="3" t="s">
        <v>25</v>
      </c>
      <c r="C27" s="22">
        <f t="shared" si="3"/>
        <v>0.1391128889</v>
      </c>
      <c r="D27" s="23">
        <f t="shared" si="4"/>
        <v>579.6370372</v>
      </c>
      <c r="E27" s="23">
        <f t="shared" si="1"/>
        <v>368.987812</v>
      </c>
      <c r="F27" s="23">
        <f t="shared" si="2"/>
        <v>1175.360995</v>
      </c>
      <c r="H27" s="2"/>
    </row>
    <row r="28">
      <c r="A28" s="3"/>
      <c r="B28" s="3" t="s">
        <v>26</v>
      </c>
      <c r="C28" s="22">
        <f t="shared" si="3"/>
        <v>0.1432862756</v>
      </c>
      <c r="D28" s="23">
        <f t="shared" si="4"/>
        <v>597.0261483</v>
      </c>
      <c r="E28" s="23">
        <f t="shared" si="1"/>
        <v>380.0574464</v>
      </c>
      <c r="F28" s="23">
        <f t="shared" si="2"/>
        <v>1392.329697</v>
      </c>
      <c r="H28" s="2"/>
    </row>
    <row r="29">
      <c r="A29" s="3"/>
      <c r="B29" s="3" t="s">
        <v>27</v>
      </c>
      <c r="C29" s="22">
        <f t="shared" si="3"/>
        <v>0.1475848639</v>
      </c>
      <c r="D29" s="23">
        <f t="shared" si="4"/>
        <v>614.9369327</v>
      </c>
      <c r="E29" s="23">
        <f t="shared" si="1"/>
        <v>391.4591698</v>
      </c>
      <c r="F29" s="23">
        <f t="shared" si="2"/>
        <v>1615.80746</v>
      </c>
      <c r="H29" s="2"/>
    </row>
    <row r="30">
      <c r="A30" s="3"/>
      <c r="B30" s="3" t="s">
        <v>28</v>
      </c>
      <c r="C30" s="22">
        <f t="shared" si="3"/>
        <v>0.1520124098</v>
      </c>
      <c r="D30" s="23">
        <f t="shared" si="4"/>
        <v>633.3850407</v>
      </c>
      <c r="E30" s="23">
        <f t="shared" si="1"/>
        <v>403.2029449</v>
      </c>
      <c r="F30" s="23">
        <f t="shared" si="2"/>
        <v>1845.989556</v>
      </c>
      <c r="H30" s="2"/>
    </row>
    <row r="31">
      <c r="A31" s="3"/>
      <c r="B31" s="3" t="s">
        <v>29</v>
      </c>
      <c r="C31" s="22">
        <f t="shared" si="3"/>
        <v>0.1565727821</v>
      </c>
      <c r="D31" s="23">
        <f t="shared" si="4"/>
        <v>652.3865919</v>
      </c>
      <c r="E31" s="23">
        <f t="shared" si="1"/>
        <v>415.2990332</v>
      </c>
      <c r="F31" s="23">
        <f t="shared" si="2"/>
        <v>2083.077115</v>
      </c>
      <c r="H31" s="2"/>
    </row>
    <row r="32">
      <c r="A32" s="3"/>
      <c r="B32" s="3" t="s">
        <v>30</v>
      </c>
      <c r="C32" s="22">
        <f t="shared" si="3"/>
        <v>0.1612699655</v>
      </c>
      <c r="D32" s="23">
        <f t="shared" si="4"/>
        <v>671.9581897</v>
      </c>
      <c r="E32" s="23">
        <f t="shared" si="1"/>
        <v>427.7580042</v>
      </c>
      <c r="F32" s="23">
        <f t="shared" si="2"/>
        <v>2327.2773</v>
      </c>
      <c r="H32" s="2"/>
    </row>
    <row r="33">
      <c r="A33" s="3"/>
      <c r="B33" s="3" t="s">
        <v>31</v>
      </c>
      <c r="C33" s="22">
        <f t="shared" si="3"/>
        <v>0.1661080645</v>
      </c>
      <c r="D33" s="23">
        <f t="shared" si="4"/>
        <v>692.1169354</v>
      </c>
      <c r="E33" s="23">
        <f t="shared" si="1"/>
        <v>440.5907444</v>
      </c>
      <c r="F33" s="23">
        <f t="shared" si="2"/>
        <v>2578.803491</v>
      </c>
      <c r="H33" s="2"/>
    </row>
    <row r="34">
      <c r="A34" s="3"/>
      <c r="B34" s="3" t="s">
        <v>32</v>
      </c>
      <c r="C34" s="22">
        <f t="shared" si="3"/>
        <v>0.1710913064</v>
      </c>
      <c r="D34" s="23">
        <f t="shared" si="4"/>
        <v>712.8804434</v>
      </c>
      <c r="E34" s="23">
        <f t="shared" si="1"/>
        <v>453.8084667</v>
      </c>
      <c r="F34" s="23">
        <f t="shared" si="2"/>
        <v>2837.875468</v>
      </c>
      <c r="H34" s="2"/>
    </row>
    <row r="35">
      <c r="A35" s="3"/>
      <c r="B35" s="3" t="s">
        <v>33</v>
      </c>
      <c r="C35" s="22">
        <f t="shared" si="3"/>
        <v>0.1762240456</v>
      </c>
      <c r="D35" s="23">
        <f t="shared" si="4"/>
        <v>734.2668567</v>
      </c>
      <c r="E35" s="23">
        <f t="shared" si="1"/>
        <v>467.4227207</v>
      </c>
      <c r="F35" s="23">
        <f t="shared" si="2"/>
        <v>3104.719604</v>
      </c>
      <c r="H35" s="2"/>
    </row>
    <row r="36">
      <c r="A36" s="3"/>
      <c r="B36" s="3" t="s">
        <v>34</v>
      </c>
      <c r="C36" s="22">
        <f t="shared" si="3"/>
        <v>0.181510767</v>
      </c>
      <c r="D36" s="23">
        <f t="shared" si="4"/>
        <v>756.2948624</v>
      </c>
      <c r="E36" s="23">
        <f t="shared" si="1"/>
        <v>481.4454023</v>
      </c>
      <c r="F36" s="23">
        <f t="shared" si="2"/>
        <v>3379.569064</v>
      </c>
      <c r="H36" s="2"/>
    </row>
    <row r="37">
      <c r="A37" s="3"/>
      <c r="B37" s="3"/>
      <c r="C37" s="2"/>
      <c r="D37" s="2"/>
      <c r="E37" s="2"/>
      <c r="F37" s="2"/>
      <c r="G37" s="2"/>
      <c r="H37" s="2"/>
    </row>
    <row r="38">
      <c r="A38" s="3"/>
      <c r="B38" s="3"/>
      <c r="C38" s="2"/>
      <c r="D38" s="2"/>
      <c r="E38" s="2"/>
      <c r="F38" s="2"/>
      <c r="G38" s="2"/>
      <c r="H38" s="2"/>
    </row>
    <row r="39">
      <c r="A39" s="3"/>
      <c r="B39" s="3"/>
      <c r="C39" s="2"/>
      <c r="D39" s="2"/>
      <c r="E39" s="2"/>
      <c r="F39" s="2"/>
      <c r="G39" s="2"/>
      <c r="H39" s="2"/>
    </row>
    <row r="40">
      <c r="A40" s="3"/>
      <c r="B40" s="3"/>
      <c r="C40" s="2"/>
      <c r="D40" s="2"/>
      <c r="E40" s="2"/>
      <c r="F40" s="2"/>
      <c r="G40" s="2"/>
      <c r="H40" s="2"/>
    </row>
    <row r="41">
      <c r="A41" s="3"/>
      <c r="B41" s="3"/>
      <c r="C41" s="2"/>
      <c r="D41" s="2"/>
      <c r="E41" s="2"/>
      <c r="F41" s="2"/>
      <c r="G41" s="2"/>
      <c r="H41" s="2"/>
    </row>
    <row r="42">
      <c r="A42" s="3"/>
      <c r="B42" s="3"/>
      <c r="C42" s="2"/>
      <c r="D42" s="2"/>
      <c r="E42" s="2"/>
      <c r="F42" s="2"/>
      <c r="G42" s="2"/>
      <c r="H42" s="2"/>
    </row>
    <row r="43">
      <c r="A43" s="3"/>
      <c r="B43" s="3"/>
      <c r="C43" s="2"/>
      <c r="D43" s="2"/>
      <c r="E43" s="2"/>
      <c r="F43" s="2"/>
      <c r="G43" s="2"/>
      <c r="H43" s="2"/>
    </row>
    <row r="44">
      <c r="A44" s="3"/>
      <c r="B44" s="3"/>
      <c r="C44" s="2"/>
      <c r="D44" s="2"/>
      <c r="E44" s="2"/>
      <c r="F44" s="2"/>
      <c r="G44" s="2"/>
      <c r="H44" s="2"/>
    </row>
    <row r="45">
      <c r="A45" s="3"/>
      <c r="B45" s="3"/>
      <c r="C45" s="2"/>
      <c r="D45" s="2"/>
      <c r="E45" s="2"/>
      <c r="F45" s="2"/>
      <c r="G45" s="2"/>
      <c r="H45" s="2"/>
    </row>
    <row r="46">
      <c r="A46" s="3"/>
      <c r="B46" s="3"/>
      <c r="C46" s="2"/>
      <c r="D46" s="2"/>
      <c r="E46" s="2"/>
      <c r="F46" s="2"/>
      <c r="G46" s="2"/>
      <c r="H46" s="2"/>
    </row>
    <row r="47">
      <c r="A47" s="3"/>
      <c r="B47" s="3"/>
      <c r="C47" s="2"/>
      <c r="D47" s="2"/>
      <c r="E47" s="2"/>
      <c r="F47" s="2"/>
      <c r="G47" s="2"/>
      <c r="H47" s="2"/>
    </row>
    <row r="48">
      <c r="A48" s="3"/>
      <c r="B48" s="3"/>
      <c r="C48" s="2"/>
      <c r="D48" s="2"/>
      <c r="E48" s="2"/>
      <c r="F48" s="2"/>
      <c r="G48" s="2"/>
      <c r="H48" s="2"/>
    </row>
    <row r="49">
      <c r="A49" s="3"/>
      <c r="B49" s="3"/>
      <c r="C49" s="2"/>
      <c r="D49" s="2"/>
      <c r="E49" s="2"/>
      <c r="F49" s="2"/>
      <c r="G49" s="2"/>
      <c r="H49" s="2"/>
    </row>
    <row r="50">
      <c r="A50" s="3"/>
      <c r="B50" s="3"/>
      <c r="C50" s="2"/>
      <c r="D50" s="2"/>
      <c r="E50" s="2"/>
      <c r="F50" s="2"/>
      <c r="G50" s="2"/>
      <c r="H50" s="2"/>
    </row>
    <row r="51">
      <c r="A51" s="3"/>
      <c r="B51" s="3"/>
      <c r="C51" s="2"/>
      <c r="D51" s="2"/>
      <c r="E51" s="2"/>
      <c r="F51" s="2"/>
      <c r="G51" s="2"/>
      <c r="H51" s="2"/>
    </row>
  </sheetData>
  <mergeCells count="3">
    <mergeCell ref="B3:C3"/>
    <mergeCell ref="B8:C8"/>
    <mergeCell ref="B12:C12"/>
  </mergeCells>
  <drawing r:id="rId1"/>
</worksheet>
</file>